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65521" windowWidth="7650" windowHeight="8985" activeTab="0"/>
  </bookViews>
  <sheets>
    <sheet name="提出用" sheetId="1" r:id="rId1"/>
    <sheet name="Sheet1" sheetId="2" r:id="rId2"/>
  </sheets>
  <definedNames>
    <definedName name="_xlnm.Print_Area" localSheetId="0">'提出用'!$A$1:$G$39</definedName>
  </definedNames>
  <calcPr fullCalcOnLoad="1"/>
</workbook>
</file>

<file path=xl/sharedStrings.xml><?xml version="1.0" encoding="utf-8"?>
<sst xmlns="http://schemas.openxmlformats.org/spreadsheetml/2006/main" count="26" uniqueCount="23">
  <si>
    <t>モホロビチッチ不連続面の発見</t>
  </si>
  <si>
    <t>地殻の厚さ</t>
  </si>
  <si>
    <t>km</t>
  </si>
  <si>
    <t>地殻内でのP波速度</t>
  </si>
  <si>
    <t>マントルでのP波速度</t>
  </si>
  <si>
    <t>km/s</t>
  </si>
  <si>
    <t>震央距離(km)</t>
  </si>
  <si>
    <t>走時観測値(s)</t>
  </si>
  <si>
    <t>ｄ</t>
  </si>
  <si>
    <t>V1</t>
  </si>
  <si>
    <t>V2</t>
  </si>
  <si>
    <t>屈折率V1/V2(sinθ)</t>
  </si>
  <si>
    <t>cosθ</t>
  </si>
  <si>
    <t>tanθ</t>
  </si>
  <si>
    <t>直接波走時(s)</t>
  </si>
  <si>
    <t>屈折波走時(s)</t>
  </si>
  <si>
    <t>シミュレーション値(s)</t>
  </si>
  <si>
    <t>★上の３つのパラメータを変更して、シミュレーション値のグラフが観測値に最も近くなるようにします。</t>
  </si>
  <si>
    <t>下の数値は計算メモ</t>
  </si>
  <si>
    <t>氏名</t>
  </si>
  <si>
    <t>組・番号</t>
  </si>
  <si>
    <t>★水色の欄以外は変更できません。</t>
  </si>
  <si>
    <t>湘南台太郎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</si>
</sst>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9.25"/>
      <name val="ＭＳ Ｐゴシック"/>
      <family val="3"/>
    </font>
    <font>
      <b/>
      <sz val="17.25"/>
      <name val="ＭＳ Ｐゴシック"/>
      <family val="3"/>
    </font>
    <font>
      <sz val="8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0" xfId="0" applyNumberFormat="1" applyBorder="1" applyAlignment="1">
      <alignment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6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9" xfId="0" applyNumberForma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0" fillId="0" borderId="7" xfId="0" applyNumberFormat="1" applyBorder="1" applyAlignment="1">
      <alignment/>
    </xf>
    <xf numFmtId="179" fontId="0" fillId="0" borderId="5" xfId="0" applyNumberFormat="1" applyBorder="1" applyAlignment="1">
      <alignment/>
    </xf>
    <xf numFmtId="178" fontId="3" fillId="0" borderId="0" xfId="0" applyNumberFormat="1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2" borderId="14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177" fontId="0" fillId="2" borderId="14" xfId="0" applyNumberFormat="1" applyFill="1" applyBorder="1" applyAlignment="1" applyProtection="1">
      <alignment/>
      <protection/>
    </xf>
    <xf numFmtId="177" fontId="0" fillId="2" borderId="3" xfId="0" applyNumberFormat="1" applyFill="1" applyBorder="1" applyAlignment="1" applyProtection="1">
      <alignment/>
      <protection/>
    </xf>
    <xf numFmtId="177" fontId="0" fillId="2" borderId="15" xfId="0" applyNumberFormat="1" applyFill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ＭＳ Ｐゴシック"/>
                <a:ea typeface="ＭＳ Ｐゴシック"/>
                <a:cs typeface="ＭＳ Ｐゴシック"/>
              </a:rPr>
              <a:t>走時曲線</a:t>
            </a:r>
          </a:p>
        </c:rich>
      </c:tx>
      <c:layout>
        <c:manualLayout>
          <c:xMode val="factor"/>
          <c:yMode val="factor"/>
          <c:x val="0.05075"/>
          <c:y val="0.029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825"/>
          <c:y val="0.023"/>
          <c:w val="0.91075"/>
          <c:h val="0.9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走時観測値(s)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Sheet1!$A$9:$A$24</c:f>
              <c:numCache>
                <c:ptCount val="16"/>
                <c:pt idx="0">
                  <c:v>0</c:v>
                </c:pt>
                <c:pt idx="1">
                  <c:v>41</c:v>
                </c:pt>
                <c:pt idx="2">
                  <c:v>46</c:v>
                </c:pt>
                <c:pt idx="3">
                  <c:v>82</c:v>
                </c:pt>
                <c:pt idx="4">
                  <c:v>98</c:v>
                </c:pt>
                <c:pt idx="5">
                  <c:v>118</c:v>
                </c:pt>
                <c:pt idx="6">
                  <c:v>129</c:v>
                </c:pt>
                <c:pt idx="7">
                  <c:v>141</c:v>
                </c:pt>
                <c:pt idx="8">
                  <c:v>173</c:v>
                </c:pt>
                <c:pt idx="9">
                  <c:v>180</c:v>
                </c:pt>
                <c:pt idx="10">
                  <c:v>188</c:v>
                </c:pt>
                <c:pt idx="11">
                  <c:v>203</c:v>
                </c:pt>
                <c:pt idx="12">
                  <c:v>221</c:v>
                </c:pt>
                <c:pt idx="13">
                  <c:v>230</c:v>
                </c:pt>
                <c:pt idx="14">
                  <c:v>253</c:v>
                </c:pt>
                <c:pt idx="15">
                  <c:v>256</c:v>
                </c:pt>
              </c:numCache>
            </c:numRef>
          </c:xVal>
          <c:yVal>
            <c:numRef>
              <c:f>Sheet1!$B$9:$B$24</c:f>
              <c:numCache>
                <c:ptCount val="16"/>
                <c:pt idx="0">
                  <c:v>0</c:v>
                </c:pt>
                <c:pt idx="1">
                  <c:v>8.7</c:v>
                </c:pt>
                <c:pt idx="2">
                  <c:v>9.3</c:v>
                </c:pt>
                <c:pt idx="3">
                  <c:v>16</c:v>
                </c:pt>
                <c:pt idx="4">
                  <c:v>18</c:v>
                </c:pt>
                <c:pt idx="5">
                  <c:v>21.6</c:v>
                </c:pt>
                <c:pt idx="6">
                  <c:v>23.5</c:v>
                </c:pt>
                <c:pt idx="7">
                  <c:v>27.2</c:v>
                </c:pt>
                <c:pt idx="8">
                  <c:v>31</c:v>
                </c:pt>
                <c:pt idx="9">
                  <c:v>31.3</c:v>
                </c:pt>
                <c:pt idx="10">
                  <c:v>32.8</c:v>
                </c:pt>
                <c:pt idx="11">
                  <c:v>33.8</c:v>
                </c:pt>
                <c:pt idx="12">
                  <c:v>36.7</c:v>
                </c:pt>
                <c:pt idx="13">
                  <c:v>37.6</c:v>
                </c:pt>
                <c:pt idx="14">
                  <c:v>40.7</c:v>
                </c:pt>
                <c:pt idx="15">
                  <c:v>42.4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シミュレーション値(s)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Sheet1!$A$9:$A$24</c:f>
              <c:numCache>
                <c:ptCount val="16"/>
                <c:pt idx="0">
                  <c:v>0</c:v>
                </c:pt>
                <c:pt idx="1">
                  <c:v>41</c:v>
                </c:pt>
                <c:pt idx="2">
                  <c:v>46</c:v>
                </c:pt>
                <c:pt idx="3">
                  <c:v>82</c:v>
                </c:pt>
                <c:pt idx="4">
                  <c:v>98</c:v>
                </c:pt>
                <c:pt idx="5">
                  <c:v>118</c:v>
                </c:pt>
                <c:pt idx="6">
                  <c:v>129</c:v>
                </c:pt>
                <c:pt idx="7">
                  <c:v>141</c:v>
                </c:pt>
                <c:pt idx="8">
                  <c:v>173</c:v>
                </c:pt>
                <c:pt idx="9">
                  <c:v>180</c:v>
                </c:pt>
                <c:pt idx="10">
                  <c:v>188</c:v>
                </c:pt>
                <c:pt idx="11">
                  <c:v>203</c:v>
                </c:pt>
                <c:pt idx="12">
                  <c:v>221</c:v>
                </c:pt>
                <c:pt idx="13">
                  <c:v>230</c:v>
                </c:pt>
                <c:pt idx="14">
                  <c:v>253</c:v>
                </c:pt>
                <c:pt idx="15">
                  <c:v>256</c:v>
                </c:pt>
              </c:numCache>
            </c:numRef>
          </c:xVal>
          <c:yVal>
            <c:numRef>
              <c:f>Sheet1!$C$9:$C$24</c:f>
              <c:numCache>
                <c:ptCount val="16"/>
                <c:pt idx="0">
                  <c:v>0</c:v>
                </c:pt>
                <c:pt idx="1">
                  <c:v>9.11111111111111</c:v>
                </c:pt>
                <c:pt idx="2">
                  <c:v>10.222222222222221</c:v>
                </c:pt>
                <c:pt idx="3">
                  <c:v>18.22222222222222</c:v>
                </c:pt>
                <c:pt idx="4">
                  <c:v>21.77777777777778</c:v>
                </c:pt>
                <c:pt idx="5">
                  <c:v>26.22222222222222</c:v>
                </c:pt>
                <c:pt idx="6">
                  <c:v>28.666666666666668</c:v>
                </c:pt>
                <c:pt idx="7">
                  <c:v>31.333333333333332</c:v>
                </c:pt>
                <c:pt idx="8">
                  <c:v>37.28888888888889</c:v>
                </c:pt>
                <c:pt idx="9">
                  <c:v>38.22222222222222</c:v>
                </c:pt>
                <c:pt idx="10">
                  <c:v>39.28888888888889</c:v>
                </c:pt>
                <c:pt idx="11">
                  <c:v>41.28888888888889</c:v>
                </c:pt>
                <c:pt idx="12">
                  <c:v>43.68888888888888</c:v>
                </c:pt>
                <c:pt idx="13">
                  <c:v>44.888888888888886</c:v>
                </c:pt>
                <c:pt idx="14">
                  <c:v>47.955555555555556</c:v>
                </c:pt>
                <c:pt idx="15">
                  <c:v>48.355555555555554</c:v>
                </c:pt>
              </c:numCache>
            </c:numRef>
          </c:yVal>
          <c:smooth val="0"/>
        </c:ser>
        <c:axId val="18057629"/>
        <c:axId val="28300934"/>
      </c:scatterChart>
      <c:valAx>
        <c:axId val="18057629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rPr>
                  <a:t>震央距離(km)</a:t>
                </a:r>
              </a:p>
            </c:rich>
          </c:tx>
          <c:layout>
            <c:manualLayout>
              <c:xMode val="factor"/>
              <c:yMode val="factor"/>
              <c:x val="0.0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00934"/>
        <c:crossesAt val="0"/>
        <c:crossBetween val="midCat"/>
        <c:dispUnits/>
        <c:majorUnit val="50"/>
        <c:minorUnit val="10"/>
      </c:valAx>
      <c:valAx>
        <c:axId val="2830093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rPr>
                  <a:t>走時(s)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57629"/>
        <c:crossesAt val="0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72075"/>
          <c:w val="0.29775"/>
          <c:h val="0.09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7</xdr:row>
      <xdr:rowOff>28575</xdr:rowOff>
    </xdr:from>
    <xdr:to>
      <xdr:col>6</xdr:col>
      <xdr:colOff>1114425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57150" y="1323975"/>
        <a:ext cx="5457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H26" sqref="H26"/>
    </sheetView>
  </sheetViews>
  <sheetFormatPr defaultColWidth="9.00390625" defaultRowHeight="13.5"/>
  <cols>
    <col min="1" max="1" width="5.00390625" style="0" customWidth="1"/>
    <col min="2" max="2" width="23.25390625" style="0" customWidth="1"/>
    <col min="3" max="3" width="7.25390625" style="0" customWidth="1"/>
    <col min="4" max="4" width="8.375" style="0" customWidth="1"/>
    <col min="5" max="5" width="4.875" style="0" customWidth="1"/>
    <col min="7" max="7" width="16.375" style="0" customWidth="1"/>
  </cols>
  <sheetData>
    <row r="1" ht="17.25">
      <c r="A1" s="8" t="s">
        <v>0</v>
      </c>
    </row>
    <row r="2" ht="14.25" thickBot="1"/>
    <row r="3" spans="1:4" ht="15" thickBot="1" thickTop="1">
      <c r="A3" s="26" t="str">
        <f>Sheet1!A3</f>
        <v>ｄ</v>
      </c>
      <c r="B3" s="27" t="str">
        <f>Sheet1!B3</f>
        <v>地殻の厚さ</v>
      </c>
      <c r="C3" s="35">
        <v>40</v>
      </c>
      <c r="D3" s="28" t="str">
        <f>Sheet1!D3</f>
        <v>km</v>
      </c>
    </row>
    <row r="4" spans="1:7" ht="13.5">
      <c r="A4" s="29" t="str">
        <f>Sheet1!A4</f>
        <v>V1</v>
      </c>
      <c r="B4" s="30" t="str">
        <f>Sheet1!B4</f>
        <v>地殻内でのP波速度</v>
      </c>
      <c r="C4" s="36">
        <v>4.5</v>
      </c>
      <c r="D4" s="31" t="str">
        <f>Sheet1!D4</f>
        <v>km/s</v>
      </c>
      <c r="F4" s="24" t="s">
        <v>20</v>
      </c>
      <c r="G4" s="25" t="s">
        <v>19</v>
      </c>
    </row>
    <row r="5" spans="1:7" ht="14.25" thickBot="1">
      <c r="A5" s="32" t="str">
        <f>Sheet1!A5</f>
        <v>V2</v>
      </c>
      <c r="B5" s="33" t="str">
        <f>Sheet1!B5</f>
        <v>マントルでのP波速度</v>
      </c>
      <c r="C5" s="37">
        <v>7.5</v>
      </c>
      <c r="D5" s="34" t="str">
        <f>Sheet1!D5</f>
        <v>km/s</v>
      </c>
      <c r="F5" s="38">
        <v>1968</v>
      </c>
      <c r="G5" s="39" t="s">
        <v>22</v>
      </c>
    </row>
    <row r="6" ht="14.25" thickTop="1">
      <c r="A6" s="23" t="s">
        <v>17</v>
      </c>
    </row>
    <row r="7" ht="13.5">
      <c r="A7" s="40" t="s">
        <v>21</v>
      </c>
    </row>
  </sheetData>
  <sheetProtection sheet="1" objects="1" scenarios="1"/>
  <printOptions/>
  <pageMargins left="0.5905511811023623" right="0.5905511811023623" top="1.1811023622047245" bottom="1.1811023622047245" header="0.5118110236220472" footer="0.5118110236220472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F20" sqref="F20"/>
    </sheetView>
  </sheetViews>
  <sheetFormatPr defaultColWidth="9.00390625" defaultRowHeight="13.5"/>
  <cols>
    <col min="1" max="1" width="12.625" style="9" customWidth="1"/>
    <col min="2" max="2" width="18.375" style="9" customWidth="1"/>
    <col min="3" max="16384" width="16.625" style="1" customWidth="1"/>
  </cols>
  <sheetData>
    <row r="1" ht="17.25">
      <c r="A1" s="8" t="s">
        <v>0</v>
      </c>
    </row>
    <row r="2" ht="14.25" thickBot="1"/>
    <row r="3" spans="1:11" ht="14.25" thickTop="1">
      <c r="A3" s="10" t="s">
        <v>8</v>
      </c>
      <c r="B3" s="14" t="s">
        <v>1</v>
      </c>
      <c r="C3" s="41">
        <f>'提出用'!C3</f>
        <v>40</v>
      </c>
      <c r="D3" s="2" t="s">
        <v>2</v>
      </c>
      <c r="E3" s="3" t="s">
        <v>11</v>
      </c>
      <c r="F3" s="4">
        <f>C4/C5</f>
        <v>0.6</v>
      </c>
      <c r="G3" s="1" t="s">
        <v>18</v>
      </c>
      <c r="K3" s="7">
        <v>33</v>
      </c>
    </row>
    <row r="4" spans="1:11" ht="13.5">
      <c r="A4" s="10" t="s">
        <v>9</v>
      </c>
      <c r="B4" s="12" t="s">
        <v>3</v>
      </c>
      <c r="C4" s="42">
        <f>'提出用'!C4</f>
        <v>4.5</v>
      </c>
      <c r="D4" s="5" t="s">
        <v>5</v>
      </c>
      <c r="E4" s="3" t="s">
        <v>12</v>
      </c>
      <c r="F4" s="4">
        <f>SQRT(1-F3^2)</f>
        <v>0.8</v>
      </c>
      <c r="G4" s="1">
        <f>$C$3/$F$4/$C$4*2</f>
        <v>22.22222222222222</v>
      </c>
      <c r="K4" s="7">
        <v>5.3</v>
      </c>
    </row>
    <row r="5" spans="1:11" ht="14.25" thickBot="1">
      <c r="A5" s="10" t="s">
        <v>10</v>
      </c>
      <c r="B5" s="13" t="s">
        <v>4</v>
      </c>
      <c r="C5" s="43">
        <f>'提出用'!C5</f>
        <v>7.5</v>
      </c>
      <c r="D5" s="6" t="s">
        <v>5</v>
      </c>
      <c r="E5" s="3" t="s">
        <v>13</v>
      </c>
      <c r="F5" s="4">
        <f>F3/F4</f>
        <v>0.7499999999999999</v>
      </c>
      <c r="G5" s="1">
        <f>$C$3*$F$5*2</f>
        <v>59.99999999999999</v>
      </c>
      <c r="K5" s="7">
        <v>8.1</v>
      </c>
    </row>
    <row r="6" ht="14.25" thickTop="1">
      <c r="B6" s="23" t="s">
        <v>17</v>
      </c>
    </row>
    <row r="7" ht="14.25" thickBot="1"/>
    <row r="8" spans="1:5" ht="15" thickBot="1" thickTop="1">
      <c r="A8" s="11" t="s">
        <v>6</v>
      </c>
      <c r="B8" s="15" t="s">
        <v>7</v>
      </c>
      <c r="C8" s="1" t="s">
        <v>16</v>
      </c>
      <c r="D8" s="1" t="s">
        <v>14</v>
      </c>
      <c r="E8" s="1" t="s">
        <v>15</v>
      </c>
    </row>
    <row r="9" spans="1:5" s="18" customFormat="1" ht="13.5">
      <c r="A9" s="16">
        <v>0</v>
      </c>
      <c r="B9" s="17">
        <v>0</v>
      </c>
      <c r="C9" s="18">
        <v>0</v>
      </c>
      <c r="D9" s="18">
        <v>0</v>
      </c>
      <c r="E9" s="18">
        <v>0</v>
      </c>
    </row>
    <row r="10" spans="1:5" s="18" customFormat="1" ht="13.5">
      <c r="A10" s="19">
        <v>41</v>
      </c>
      <c r="B10" s="20">
        <v>8.7</v>
      </c>
      <c r="C10" s="18">
        <f>IF(D10&gt;E10,E10,D10)</f>
        <v>9.11111111111111</v>
      </c>
      <c r="D10" s="18">
        <f>A10/$C$4</f>
        <v>9.11111111111111</v>
      </c>
      <c r="E10" s="18">
        <f>IF(A10&gt;$G$5,$G$4+(A10-$G$5)/$C$5,SQRT(4*$C$3*$C$3+A10*A10)/$C$4)</f>
        <v>19.97652943819476</v>
      </c>
    </row>
    <row r="11" spans="1:5" s="18" customFormat="1" ht="13.5">
      <c r="A11" s="19">
        <v>46</v>
      </c>
      <c r="B11" s="20">
        <v>9.3</v>
      </c>
      <c r="C11" s="18">
        <f aca="true" t="shared" si="0" ref="C11:C24">IF(D11&gt;E11,E11,D11)</f>
        <v>10.222222222222221</v>
      </c>
      <c r="D11" s="18">
        <f aca="true" t="shared" si="1" ref="D11:D24">A11/$C$4</f>
        <v>10.222222222222221</v>
      </c>
      <c r="E11" s="18">
        <f aca="true" t="shared" si="2" ref="E11:E24">IF(A11&gt;$G$5,$G$4+(A11-$G$5)/$C$5,SQRT(4*$C$3*$C$3+A11*A11)/$C$4)</f>
        <v>20.507150213438806</v>
      </c>
    </row>
    <row r="12" spans="1:5" s="18" customFormat="1" ht="13.5">
      <c r="A12" s="19">
        <v>82</v>
      </c>
      <c r="B12" s="20">
        <v>16</v>
      </c>
      <c r="C12" s="18">
        <f t="shared" si="0"/>
        <v>18.22222222222222</v>
      </c>
      <c r="D12" s="18">
        <f t="shared" si="1"/>
        <v>18.22222222222222</v>
      </c>
      <c r="E12" s="18">
        <f t="shared" si="2"/>
        <v>25.155555555555555</v>
      </c>
    </row>
    <row r="13" spans="1:5" s="18" customFormat="1" ht="13.5">
      <c r="A13" s="19">
        <v>98</v>
      </c>
      <c r="B13" s="20">
        <v>18</v>
      </c>
      <c r="C13" s="18">
        <f t="shared" si="0"/>
        <v>21.77777777777778</v>
      </c>
      <c r="D13" s="18">
        <f t="shared" si="1"/>
        <v>21.77777777777778</v>
      </c>
      <c r="E13" s="18">
        <f t="shared" si="2"/>
        <v>27.288888888888888</v>
      </c>
    </row>
    <row r="14" spans="1:5" s="18" customFormat="1" ht="13.5">
      <c r="A14" s="19">
        <v>118</v>
      </c>
      <c r="B14" s="20">
        <v>21.6</v>
      </c>
      <c r="C14" s="18">
        <f t="shared" si="0"/>
        <v>26.22222222222222</v>
      </c>
      <c r="D14" s="18">
        <f t="shared" si="1"/>
        <v>26.22222222222222</v>
      </c>
      <c r="E14" s="18">
        <f t="shared" si="2"/>
        <v>29.955555555555556</v>
      </c>
    </row>
    <row r="15" spans="1:5" s="18" customFormat="1" ht="13.5">
      <c r="A15" s="19">
        <v>129</v>
      </c>
      <c r="B15" s="20">
        <v>23.5</v>
      </c>
      <c r="C15" s="18">
        <f t="shared" si="0"/>
        <v>28.666666666666668</v>
      </c>
      <c r="D15" s="18">
        <f t="shared" si="1"/>
        <v>28.666666666666668</v>
      </c>
      <c r="E15" s="18">
        <f t="shared" si="2"/>
        <v>31.42222222222222</v>
      </c>
    </row>
    <row r="16" spans="1:5" s="18" customFormat="1" ht="13.5">
      <c r="A16" s="19">
        <v>141</v>
      </c>
      <c r="B16" s="20">
        <v>27.2</v>
      </c>
      <c r="C16" s="18">
        <f t="shared" si="0"/>
        <v>31.333333333333332</v>
      </c>
      <c r="D16" s="18">
        <f t="shared" si="1"/>
        <v>31.333333333333332</v>
      </c>
      <c r="E16" s="18">
        <f t="shared" si="2"/>
        <v>33.022222222222226</v>
      </c>
    </row>
    <row r="17" spans="1:5" s="18" customFormat="1" ht="13.5">
      <c r="A17" s="19">
        <v>173</v>
      </c>
      <c r="B17" s="20">
        <v>31</v>
      </c>
      <c r="C17" s="18">
        <f t="shared" si="0"/>
        <v>37.28888888888889</v>
      </c>
      <c r="D17" s="18">
        <f t="shared" si="1"/>
        <v>38.44444444444444</v>
      </c>
      <c r="E17" s="18">
        <f t="shared" si="2"/>
        <v>37.28888888888889</v>
      </c>
    </row>
    <row r="18" spans="1:5" s="18" customFormat="1" ht="13.5">
      <c r="A18" s="19">
        <v>180</v>
      </c>
      <c r="B18" s="20">
        <v>31.3</v>
      </c>
      <c r="C18" s="18">
        <f t="shared" si="0"/>
        <v>38.22222222222222</v>
      </c>
      <c r="D18" s="18">
        <f t="shared" si="1"/>
        <v>40</v>
      </c>
      <c r="E18" s="18">
        <f t="shared" si="2"/>
        <v>38.22222222222222</v>
      </c>
    </row>
    <row r="19" spans="1:5" s="18" customFormat="1" ht="13.5">
      <c r="A19" s="19">
        <v>188</v>
      </c>
      <c r="B19" s="20">
        <v>32.8</v>
      </c>
      <c r="C19" s="18">
        <f t="shared" si="0"/>
        <v>39.28888888888889</v>
      </c>
      <c r="D19" s="18">
        <f t="shared" si="1"/>
        <v>41.77777777777778</v>
      </c>
      <c r="E19" s="18">
        <f t="shared" si="2"/>
        <v>39.28888888888889</v>
      </c>
    </row>
    <row r="20" spans="1:5" s="18" customFormat="1" ht="13.5">
      <c r="A20" s="19">
        <v>203</v>
      </c>
      <c r="B20" s="20">
        <v>33.8</v>
      </c>
      <c r="C20" s="18">
        <f t="shared" si="0"/>
        <v>41.28888888888889</v>
      </c>
      <c r="D20" s="18">
        <f t="shared" si="1"/>
        <v>45.111111111111114</v>
      </c>
      <c r="E20" s="18">
        <f t="shared" si="2"/>
        <v>41.28888888888889</v>
      </c>
    </row>
    <row r="21" spans="1:5" s="18" customFormat="1" ht="13.5">
      <c r="A21" s="19">
        <v>221</v>
      </c>
      <c r="B21" s="20">
        <v>36.7</v>
      </c>
      <c r="C21" s="18">
        <f t="shared" si="0"/>
        <v>43.68888888888888</v>
      </c>
      <c r="D21" s="18">
        <f t="shared" si="1"/>
        <v>49.111111111111114</v>
      </c>
      <c r="E21" s="18">
        <f t="shared" si="2"/>
        <v>43.68888888888888</v>
      </c>
    </row>
    <row r="22" spans="1:5" s="18" customFormat="1" ht="13.5">
      <c r="A22" s="19">
        <v>230</v>
      </c>
      <c r="B22" s="20">
        <v>37.6</v>
      </c>
      <c r="C22" s="18">
        <f t="shared" si="0"/>
        <v>44.888888888888886</v>
      </c>
      <c r="D22" s="18">
        <f t="shared" si="1"/>
        <v>51.111111111111114</v>
      </c>
      <c r="E22" s="18">
        <f t="shared" si="2"/>
        <v>44.888888888888886</v>
      </c>
    </row>
    <row r="23" spans="1:5" s="18" customFormat="1" ht="13.5">
      <c r="A23" s="19">
        <v>253</v>
      </c>
      <c r="B23" s="20">
        <v>40.7</v>
      </c>
      <c r="C23" s="18">
        <f t="shared" si="0"/>
        <v>47.955555555555556</v>
      </c>
      <c r="D23" s="18">
        <f t="shared" si="1"/>
        <v>56.22222222222222</v>
      </c>
      <c r="E23" s="18">
        <f t="shared" si="2"/>
        <v>47.955555555555556</v>
      </c>
    </row>
    <row r="24" spans="1:5" s="18" customFormat="1" ht="14.25" thickBot="1">
      <c r="A24" s="21">
        <v>256</v>
      </c>
      <c r="B24" s="22">
        <v>42.4</v>
      </c>
      <c r="C24" s="18">
        <f t="shared" si="0"/>
        <v>48.355555555555554</v>
      </c>
      <c r="D24" s="18">
        <f t="shared" si="1"/>
        <v>56.888888888888886</v>
      </c>
      <c r="E24" s="18">
        <f t="shared" si="2"/>
        <v>48.355555555555554</v>
      </c>
    </row>
    <row r="25" ht="14.25" thickTop="1"/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somewhere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WS31</cp:lastModifiedBy>
  <cp:lastPrinted>2002-10-03T03:51:21Z</cp:lastPrinted>
  <dcterms:created xsi:type="dcterms:W3CDTF">2001-07-24T05:37:09Z</dcterms:created>
  <dcterms:modified xsi:type="dcterms:W3CDTF">2002-10-03T03:53:43Z</dcterms:modified>
  <cp:category/>
  <cp:version/>
  <cp:contentType/>
  <cp:contentStatus/>
</cp:coreProperties>
</file>